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12120" windowHeight="91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'Plan1'!$A$1:$R$52</definedName>
  </definedNames>
  <calcPr fullCalcOnLoad="1"/>
</workbook>
</file>

<file path=xl/sharedStrings.xml><?xml version="1.0" encoding="utf-8"?>
<sst xmlns="http://schemas.openxmlformats.org/spreadsheetml/2006/main" count="111" uniqueCount="65">
  <si>
    <t>pontuação</t>
  </si>
  <si>
    <t>Título do projeto:</t>
  </si>
  <si>
    <t>* preencher somente as células acinzentadadas</t>
  </si>
  <si>
    <t>Produção bibliográfica</t>
  </si>
  <si>
    <t>participação</t>
  </si>
  <si>
    <t>organização</t>
  </si>
  <si>
    <t>resumo expandido</t>
  </si>
  <si>
    <t>resumo simples</t>
  </si>
  <si>
    <t>Qtde</t>
  </si>
  <si>
    <t>Artigo com qualis A1 e A2 ou livro</t>
  </si>
  <si>
    <t>Artigo com qualis B1, B2, B3 ou cap livro</t>
  </si>
  <si>
    <t>Artigo com qualis B4, B5 ou boletim técnico</t>
  </si>
  <si>
    <t>Pós-doutorado</t>
  </si>
  <si>
    <t>Doutorado</t>
  </si>
  <si>
    <t>Mestrado</t>
  </si>
  <si>
    <t>Graduação</t>
  </si>
  <si>
    <t>Em andamento e cadastrado no NIPE</t>
  </si>
  <si>
    <t>Parecer, consultoria ou mapas/cartas</t>
  </si>
  <si>
    <t>resumo completo ou artigo em revista magazine</t>
  </si>
  <si>
    <t>Material didático</t>
  </si>
  <si>
    <t>Concluido</t>
  </si>
  <si>
    <t>BIC e BIC jr</t>
  </si>
  <si>
    <t>Orientação de Doutorado ou Mestrado</t>
  </si>
  <si>
    <t>Co-orientação de Doutorado ou Mestrado</t>
  </si>
  <si>
    <t>Orientações concluidas</t>
  </si>
  <si>
    <t>Produção Técnica</t>
  </si>
  <si>
    <t>Software ou produtos tecnológicos</t>
  </si>
  <si>
    <t>sub total</t>
  </si>
  <si>
    <t>Eventos Técnico- Científicos</t>
  </si>
  <si>
    <t>Bancas</t>
  </si>
  <si>
    <r>
      <t>Pós-graduação</t>
    </r>
    <r>
      <rPr>
        <i/>
        <sz val="12"/>
        <rFont val="Arial"/>
        <family val="2"/>
      </rPr>
      <t xml:space="preserve"> lato sensu</t>
    </r>
  </si>
  <si>
    <t>Pontuação do orientador</t>
  </si>
  <si>
    <t>Especialista</t>
  </si>
  <si>
    <t>Doutorado, Mestrado ou concurso público</t>
  </si>
  <si>
    <t>Rendimento acadêmico</t>
  </si>
  <si>
    <t>média geral</t>
  </si>
  <si>
    <t>Estágios e monitorias</t>
  </si>
  <si>
    <t>Participação em palestras técnicas</t>
  </si>
  <si>
    <t>Apresentação oral de trabalho</t>
  </si>
  <si>
    <t>Artigo ou boletim técnico</t>
  </si>
  <si>
    <t>Eventos Técnico-Científicos</t>
  </si>
  <si>
    <t>Estágio (horas)</t>
  </si>
  <si>
    <t>Apresentação de trabalho na forma de pôster</t>
  </si>
  <si>
    <t>Projetos de pesquisa ou extensão</t>
  </si>
  <si>
    <t>Organização de eventos técnico-científicos</t>
  </si>
  <si>
    <t>Bolsista</t>
  </si>
  <si>
    <t>BIC, BIEX, BIC Jr, BIEX Jr remunerado (meses)</t>
  </si>
  <si>
    <t>BIC, BIEX, BIC Jr, BIEX Jr voluntário (meses)</t>
  </si>
  <si>
    <t>resumo completo, artigo em revista magazine ou artigo aceito</t>
  </si>
  <si>
    <t>Software, produtos tecnológicos ou material didático</t>
  </si>
  <si>
    <t>Monitoria de disciplina (semestre)</t>
  </si>
  <si>
    <t>Participação em projetos cadastrados no NIPE</t>
  </si>
  <si>
    <t>Participação em congressos, simpósios, feiras ou evento</t>
  </si>
  <si>
    <t>Pontuação do aluno</t>
  </si>
  <si>
    <t>Nome do aluno:</t>
  </si>
  <si>
    <t>Nome do Orientador:</t>
  </si>
  <si>
    <t>Declaro que as informações acima são verdadeiras e constam no meu currículo lattes e me comprometo disponibilizá-las se a comissão de avaliação deste Edital solicitar.</t>
  </si>
  <si>
    <t>Graduado</t>
  </si>
  <si>
    <r>
      <t xml:space="preserve">Titulação </t>
    </r>
    <r>
      <rPr>
        <i/>
        <sz val="10"/>
        <rFont val="Arial"/>
        <family val="2"/>
      </rPr>
      <t>(não digite, selecione o título ao clicar no drop down)</t>
    </r>
  </si>
  <si>
    <t>Avaliação do currículo do orientador (Edital 01/2012)</t>
  </si>
  <si>
    <t>SUPERIOR</t>
  </si>
  <si>
    <t>MÉDIO/TÉCNICO CONCOMITANTE</t>
  </si>
  <si>
    <t>TÉCNICO SUBSEQUENTE</t>
  </si>
  <si>
    <t>Avaliação do currículo do aluno (Edital 01/2012)</t>
  </si>
  <si>
    <r>
      <t xml:space="preserve">nível do curso </t>
    </r>
    <r>
      <rPr>
        <i/>
        <sz val="12"/>
        <rFont val="Arial"/>
        <family val="2"/>
      </rPr>
      <t>(não digite, selecione o título ao clicar no drop down)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</si>
</sst>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"/>
    <numFmt numFmtId="169" formatCode="0.0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0"/>
    </font>
    <font>
      <i/>
      <sz val="10"/>
      <name val="Arial"/>
      <family val="2"/>
    </font>
    <font>
      <sz val="16"/>
      <name val="Arial"/>
      <family val="0"/>
    </font>
    <font>
      <sz val="12"/>
      <color indexed="22"/>
      <name val="Arial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/>
      <protection hidden="1"/>
    </xf>
    <xf numFmtId="2" fontId="1" fillId="0" borderId="15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0" fontId="6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 locked="0"/>
    </xf>
    <xf numFmtId="0" fontId="1" fillId="34" borderId="11" xfId="0" applyFont="1" applyFill="1" applyBorder="1" applyAlignment="1" applyProtection="1">
      <alignment horizontal="center"/>
      <protection hidden="1" locked="0"/>
    </xf>
    <xf numFmtId="0" fontId="1" fillId="34" borderId="18" xfId="0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0" borderId="17" xfId="0" applyFont="1" applyFill="1" applyBorder="1" applyAlignment="1" applyProtection="1">
      <alignment/>
      <protection hidden="1"/>
    </xf>
    <xf numFmtId="2" fontId="1" fillId="0" borderId="21" xfId="0" applyNumberFormat="1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justify" vertical="center"/>
      <protection hidden="1"/>
    </xf>
    <xf numFmtId="2" fontId="1" fillId="0" borderId="22" xfId="0" applyNumberFormat="1" applyFont="1" applyBorder="1" applyAlignment="1" applyProtection="1">
      <alignment horizontal="center" vertic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2" fontId="1" fillId="0" borderId="2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2" fontId="5" fillId="0" borderId="14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justify" vertical="top"/>
      <protection locked="0"/>
    </xf>
    <xf numFmtId="0" fontId="1" fillId="34" borderId="11" xfId="0" applyFont="1" applyFill="1" applyBorder="1" applyAlignment="1" applyProtection="1">
      <alignment horizontal="justify" vertical="top"/>
      <protection locked="0"/>
    </xf>
    <xf numFmtId="0" fontId="1" fillId="34" borderId="12" xfId="0" applyFont="1" applyFill="1" applyBorder="1" applyAlignment="1" applyProtection="1">
      <alignment horizontal="justify" vertical="top"/>
      <protection locked="0"/>
    </xf>
    <xf numFmtId="0" fontId="1" fillId="34" borderId="17" xfId="0" applyFont="1" applyFill="1" applyBorder="1" applyAlignment="1" applyProtection="1">
      <alignment horizontal="justify" vertical="top"/>
      <protection locked="0"/>
    </xf>
    <xf numFmtId="0" fontId="1" fillId="34" borderId="18" xfId="0" applyFont="1" applyFill="1" applyBorder="1" applyAlignment="1" applyProtection="1">
      <alignment horizontal="justify" vertical="top"/>
      <protection locked="0"/>
    </xf>
    <xf numFmtId="0" fontId="1" fillId="34" borderId="21" xfId="0" applyFont="1" applyFill="1" applyBorder="1" applyAlignment="1" applyProtection="1">
      <alignment horizontal="justify" vertical="top"/>
      <protection locked="0"/>
    </xf>
    <xf numFmtId="0" fontId="6" fillId="0" borderId="10" xfId="0" applyFont="1" applyFill="1" applyBorder="1" applyAlignment="1" applyProtection="1">
      <alignment horizontal="left"/>
      <protection hidden="1"/>
    </xf>
    <xf numFmtId="0" fontId="6" fillId="0" borderId="12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4" borderId="17" xfId="0" applyFont="1" applyFill="1" applyBorder="1" applyAlignment="1" applyProtection="1">
      <alignment horizontal="left"/>
      <protection hidden="1"/>
    </xf>
    <xf numFmtId="0" fontId="3" fillId="34" borderId="21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1" fillId="34" borderId="21" xfId="0" applyFont="1" applyFill="1" applyBorder="1" applyAlignment="1" applyProtection="1">
      <alignment horizontal="lef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Q55"/>
  <sheetViews>
    <sheetView tabSelected="1" view="pageBreakPreview" zoomScale="70" zoomScaleNormal="70" zoomScaleSheetLayoutView="70" zoomScalePageLayoutView="0" workbookViewId="0" topLeftCell="A10">
      <selection activeCell="D36" sqref="D36"/>
    </sheetView>
  </sheetViews>
  <sheetFormatPr defaultColWidth="9.140625" defaultRowHeight="12.75"/>
  <cols>
    <col min="1" max="1" width="3.8515625" style="1" customWidth="1"/>
    <col min="2" max="2" width="66.421875" style="1" customWidth="1"/>
    <col min="3" max="3" width="13.140625" style="1" customWidth="1"/>
    <col min="4" max="4" width="14.140625" style="1" bestFit="1" customWidth="1"/>
    <col min="5" max="5" width="13.140625" style="1" customWidth="1"/>
    <col min="6" max="6" width="5.7109375" style="1" customWidth="1"/>
    <col min="7" max="7" width="5.421875" style="1" customWidth="1"/>
    <col min="8" max="8" width="65.140625" style="1" customWidth="1"/>
    <col min="9" max="9" width="11.28125" style="1" customWidth="1"/>
    <col min="10" max="10" width="12.8515625" style="1" customWidth="1"/>
    <col min="11" max="11" width="10.421875" style="1" customWidth="1"/>
    <col min="12" max="13" width="5.8515625" style="1" customWidth="1"/>
    <col min="14" max="14" width="67.140625" style="1" bestFit="1" customWidth="1"/>
    <col min="15" max="15" width="9.140625" style="1" customWidth="1"/>
    <col min="16" max="16" width="11.8515625" style="1" bestFit="1" customWidth="1"/>
    <col min="17" max="17" width="9.7109375" style="1" bestFit="1" customWidth="1"/>
    <col min="18" max="16384" width="9.140625" style="1" customWidth="1"/>
  </cols>
  <sheetData>
    <row r="1" ht="15.75" thickBot="1"/>
    <row r="2" spans="2:17" ht="21" thickBot="1">
      <c r="B2" s="62" t="s">
        <v>59</v>
      </c>
      <c r="C2" s="63"/>
      <c r="D2" s="63"/>
      <c r="E2" s="64"/>
      <c r="H2" s="62" t="s">
        <v>63</v>
      </c>
      <c r="I2" s="63"/>
      <c r="J2" s="63"/>
      <c r="K2" s="64"/>
      <c r="N2" s="62" t="s">
        <v>63</v>
      </c>
      <c r="O2" s="63"/>
      <c r="P2" s="63"/>
      <c r="Q2" s="64"/>
    </row>
    <row r="3" spans="2:14" ht="15">
      <c r="B3" s="2" t="s">
        <v>2</v>
      </c>
      <c r="H3" s="2" t="s">
        <v>2</v>
      </c>
      <c r="N3" s="2" t="s">
        <v>2</v>
      </c>
    </row>
    <row r="4" ht="15.75" thickBot="1"/>
    <row r="5" spans="2:17" ht="15">
      <c r="B5" s="65" t="s">
        <v>1</v>
      </c>
      <c r="C5" s="66"/>
      <c r="D5" s="66"/>
      <c r="E5" s="67"/>
      <c r="H5" s="65" t="s">
        <v>1</v>
      </c>
      <c r="I5" s="66"/>
      <c r="J5" s="66"/>
      <c r="K5" s="67"/>
      <c r="N5" s="65" t="s">
        <v>1</v>
      </c>
      <c r="O5" s="66"/>
      <c r="P5" s="66"/>
      <c r="Q5" s="67"/>
    </row>
    <row r="6" spans="2:17" ht="15.75" thickBot="1">
      <c r="B6" s="68"/>
      <c r="C6" s="69"/>
      <c r="D6" s="69"/>
      <c r="E6" s="70"/>
      <c r="H6" s="68"/>
      <c r="I6" s="69"/>
      <c r="J6" s="69"/>
      <c r="K6" s="70"/>
      <c r="N6" s="68"/>
      <c r="O6" s="69"/>
      <c r="P6" s="69"/>
      <c r="Q6" s="70"/>
    </row>
    <row r="7" spans="2:17" ht="15">
      <c r="B7" s="65" t="s">
        <v>55</v>
      </c>
      <c r="C7" s="66"/>
      <c r="D7" s="66"/>
      <c r="E7" s="67"/>
      <c r="H7" s="65" t="s">
        <v>54</v>
      </c>
      <c r="I7" s="66"/>
      <c r="J7" s="66"/>
      <c r="K7" s="67"/>
      <c r="N7" s="65" t="s">
        <v>54</v>
      </c>
      <c r="O7" s="66"/>
      <c r="P7" s="66"/>
      <c r="Q7" s="67"/>
    </row>
    <row r="8" spans="2:17" ht="15.75" thickBot="1">
      <c r="B8" s="68"/>
      <c r="C8" s="69"/>
      <c r="D8" s="69"/>
      <c r="E8" s="70"/>
      <c r="H8" s="68"/>
      <c r="I8" s="69"/>
      <c r="J8" s="69"/>
      <c r="K8" s="70"/>
      <c r="N8" s="68"/>
      <c r="O8" s="69"/>
      <c r="P8" s="69"/>
      <c r="Q8" s="70"/>
    </row>
    <row r="9" spans="2:17" s="3" customFormat="1" ht="15.75" thickBot="1">
      <c r="B9" s="4"/>
      <c r="C9" s="4"/>
      <c r="D9" s="4"/>
      <c r="E9" s="4"/>
      <c r="H9" s="4"/>
      <c r="I9" s="4"/>
      <c r="J9" s="4"/>
      <c r="K9" s="51"/>
      <c r="N9" s="4"/>
      <c r="O9" s="4"/>
      <c r="P9" s="4"/>
      <c r="Q9" s="4"/>
    </row>
    <row r="10" spans="2:17" ht="15" customHeight="1" thickBot="1">
      <c r="B10" s="5" t="s">
        <v>58</v>
      </c>
      <c r="C10" s="6" t="s">
        <v>8</v>
      </c>
      <c r="D10" s="7" t="s">
        <v>0</v>
      </c>
      <c r="E10" s="8" t="s">
        <v>27</v>
      </c>
      <c r="H10" s="71" t="s">
        <v>64</v>
      </c>
      <c r="I10" s="72"/>
      <c r="J10" s="4"/>
      <c r="K10" s="4"/>
      <c r="L10" s="3"/>
      <c r="M10" s="3"/>
      <c r="N10" s="71" t="s">
        <v>64</v>
      </c>
      <c r="O10" s="72"/>
      <c r="P10" s="4"/>
      <c r="Q10" s="4"/>
    </row>
    <row r="11" spans="1:17" ht="21" thickBot="1">
      <c r="A11" s="9" t="s">
        <v>12</v>
      </c>
      <c r="B11" s="43" t="s">
        <v>57</v>
      </c>
      <c r="C11" s="10">
        <v>1</v>
      </c>
      <c r="D11" s="11">
        <v>2</v>
      </c>
      <c r="E11" s="13">
        <f>D11</f>
        <v>2</v>
      </c>
      <c r="G11" s="52" t="s">
        <v>61</v>
      </c>
      <c r="H11" s="75">
        <v>1</v>
      </c>
      <c r="I11" s="76"/>
      <c r="J11" s="50"/>
      <c r="K11" s="4"/>
      <c r="N11" s="77"/>
      <c r="O11" s="78"/>
      <c r="P11" s="4"/>
      <c r="Q11" s="4"/>
    </row>
    <row r="12" spans="1:17" ht="16.5" thickBot="1">
      <c r="A12" s="9" t="s">
        <v>13</v>
      </c>
      <c r="C12" s="14"/>
      <c r="D12" s="14"/>
      <c r="E12" s="14"/>
      <c r="G12" s="52" t="s">
        <v>62</v>
      </c>
      <c r="H12" s="4"/>
      <c r="I12" s="4"/>
      <c r="J12" s="4"/>
      <c r="K12" s="4"/>
      <c r="N12" s="4"/>
      <c r="O12" s="4"/>
      <c r="P12" s="4"/>
      <c r="Q12" s="4"/>
    </row>
    <row r="13" spans="1:17" ht="16.5" thickBot="1">
      <c r="A13" s="9" t="s">
        <v>14</v>
      </c>
      <c r="B13" s="15" t="s">
        <v>43</v>
      </c>
      <c r="C13" s="16"/>
      <c r="D13" s="11"/>
      <c r="E13" s="17"/>
      <c r="G13" s="52" t="s">
        <v>60</v>
      </c>
      <c r="H13" s="15" t="s">
        <v>34</v>
      </c>
      <c r="I13" s="16" t="s">
        <v>8</v>
      </c>
      <c r="J13" s="11" t="s">
        <v>0</v>
      </c>
      <c r="K13" s="17" t="s">
        <v>27</v>
      </c>
      <c r="N13" s="5" t="s">
        <v>34</v>
      </c>
      <c r="O13" s="6" t="s">
        <v>8</v>
      </c>
      <c r="P13" s="7" t="s">
        <v>0</v>
      </c>
      <c r="Q13" s="8" t="s">
        <v>27</v>
      </c>
    </row>
    <row r="14" spans="1:17" ht="15.75" thickBot="1">
      <c r="A14" s="18" t="s">
        <v>32</v>
      </c>
      <c r="B14" s="19" t="s">
        <v>20</v>
      </c>
      <c r="C14" s="44">
        <v>0</v>
      </c>
      <c r="D14" s="7">
        <f>IF((C14*0.5)&gt;2,2,C14*0.5)</f>
        <v>0</v>
      </c>
      <c r="E14" s="54">
        <f>D15+D14</f>
        <v>0</v>
      </c>
      <c r="H14" s="48" t="s">
        <v>35</v>
      </c>
      <c r="I14" s="45">
        <v>0</v>
      </c>
      <c r="J14" s="21">
        <f>IF(I14&lt;6,0,IF(I14&lt;7,1.5,IF(I14&lt;8,3,IF(I14&lt;9,4.5,IF(I14&lt;10,6,0)))))</f>
        <v>0</v>
      </c>
      <c r="K14" s="49">
        <f>J14</f>
        <v>0</v>
      </c>
      <c r="N14" s="12" t="s">
        <v>35</v>
      </c>
      <c r="O14" s="47">
        <v>0</v>
      </c>
      <c r="P14" s="11">
        <f>IF(O14&lt;6,0,IF(O14&lt;7,1.5,IF(O14&lt;8,3,IF(O14&lt;9,4.5,IF(O14&lt;10,6,0)))))</f>
        <v>0</v>
      </c>
      <c r="Q14" s="13">
        <f>P14</f>
        <v>0</v>
      </c>
    </row>
    <row r="15" spans="1:17" ht="15.75" thickBot="1">
      <c r="A15" s="18" t="s">
        <v>57</v>
      </c>
      <c r="B15" s="20" t="s">
        <v>16</v>
      </c>
      <c r="C15" s="45">
        <v>0</v>
      </c>
      <c r="D15" s="21">
        <f>IF((C15*0.25)&gt;1,1,C15*0.25)</f>
        <v>0</v>
      </c>
      <c r="E15" s="55"/>
      <c r="I15" s="14"/>
      <c r="J15" s="14"/>
      <c r="K15" s="14"/>
      <c r="O15" s="14"/>
      <c r="P15" s="14"/>
      <c r="Q15" s="14"/>
    </row>
    <row r="16" spans="3:17" ht="16.5" thickBot="1">
      <c r="C16" s="14"/>
      <c r="D16" s="14"/>
      <c r="E16" s="14"/>
      <c r="H16" s="15" t="s">
        <v>43</v>
      </c>
      <c r="I16" s="16"/>
      <c r="J16" s="11"/>
      <c r="K16" s="17"/>
      <c r="N16" s="15" t="s">
        <v>43</v>
      </c>
      <c r="O16" s="16"/>
      <c r="P16" s="11"/>
      <c r="Q16" s="17"/>
    </row>
    <row r="17" spans="2:17" ht="15" customHeight="1" thickBot="1">
      <c r="B17" s="15" t="s">
        <v>3</v>
      </c>
      <c r="C17" s="16"/>
      <c r="D17" s="11"/>
      <c r="E17" s="17"/>
      <c r="H17" s="20" t="s">
        <v>51</v>
      </c>
      <c r="I17" s="45">
        <v>0</v>
      </c>
      <c r="J17" s="21">
        <f>IF((I17*1)&gt;2,2,I17*1)</f>
        <v>0</v>
      </c>
      <c r="K17" s="22">
        <f>J17</f>
        <v>0</v>
      </c>
      <c r="N17" s="20" t="s">
        <v>51</v>
      </c>
      <c r="O17" s="45">
        <v>0</v>
      </c>
      <c r="P17" s="21">
        <f>IF((O17*1)&gt;2,2,O17*1)</f>
        <v>0</v>
      </c>
      <c r="Q17" s="22">
        <f>P17</f>
        <v>0</v>
      </c>
    </row>
    <row r="18" spans="2:17" ht="15.75" thickBot="1">
      <c r="B18" s="26" t="s">
        <v>9</v>
      </c>
      <c r="C18" s="44">
        <v>0</v>
      </c>
      <c r="D18" s="7">
        <f>IF((C18*0.5)&gt;2,2,C18*0.5)</f>
        <v>0</v>
      </c>
      <c r="E18" s="54">
        <f>D18+D19+D20</f>
        <v>0</v>
      </c>
      <c r="F18" s="27"/>
      <c r="H18" s="23"/>
      <c r="I18" s="24"/>
      <c r="J18" s="14"/>
      <c r="K18" s="25"/>
      <c r="N18" s="23"/>
      <c r="O18" s="24"/>
      <c r="P18" s="14"/>
      <c r="Q18" s="25"/>
    </row>
    <row r="19" spans="2:17" ht="16.5" thickBot="1">
      <c r="B19" s="28" t="s">
        <v>10</v>
      </c>
      <c r="C19" s="46">
        <v>0</v>
      </c>
      <c r="D19" s="14">
        <f>IF((C19*0.4)&gt;2,2,C19*0.4)</f>
        <v>0</v>
      </c>
      <c r="E19" s="56"/>
      <c r="H19" s="5" t="s">
        <v>45</v>
      </c>
      <c r="I19" s="6"/>
      <c r="J19" s="7"/>
      <c r="K19" s="8"/>
      <c r="N19" s="5" t="s">
        <v>45</v>
      </c>
      <c r="O19" s="6"/>
      <c r="P19" s="7"/>
      <c r="Q19" s="8"/>
    </row>
    <row r="20" spans="2:17" ht="15.75" thickBot="1">
      <c r="B20" s="29" t="s">
        <v>11</v>
      </c>
      <c r="C20" s="45">
        <v>0</v>
      </c>
      <c r="D20" s="21">
        <f>IF((C20*0.3)&gt;2,2,C20*0.3)</f>
        <v>0</v>
      </c>
      <c r="E20" s="55"/>
      <c r="H20" s="19" t="s">
        <v>46</v>
      </c>
      <c r="I20" s="44">
        <v>0</v>
      </c>
      <c r="J20" s="7">
        <f>IF((I20*0.34)&gt;2,2,I20*0.34)</f>
        <v>0</v>
      </c>
      <c r="K20" s="54">
        <f>J20+J21</f>
        <v>0</v>
      </c>
      <c r="N20" s="19" t="s">
        <v>46</v>
      </c>
      <c r="O20" s="44">
        <v>0</v>
      </c>
      <c r="P20" s="7">
        <f>IF((O20*0.34)&gt;2,2,O20*0.34)</f>
        <v>0</v>
      </c>
      <c r="Q20" s="54">
        <f>P20+P21</f>
        <v>0</v>
      </c>
    </row>
    <row r="21" spans="2:17" ht="15" customHeight="1" thickBot="1">
      <c r="B21" s="30" t="s">
        <v>18</v>
      </c>
      <c r="C21" s="44">
        <v>0</v>
      </c>
      <c r="D21" s="7">
        <f>IF((C21*0.13)&gt;1.3,1.3,C21*0.13)</f>
        <v>0</v>
      </c>
      <c r="E21" s="54">
        <f>D21+D22+D23</f>
        <v>0</v>
      </c>
      <c r="H21" s="20" t="s">
        <v>47</v>
      </c>
      <c r="I21" s="45">
        <v>0</v>
      </c>
      <c r="J21" s="21">
        <f>IF((I21*0.2)&gt;2,2,I21*0.2)</f>
        <v>0</v>
      </c>
      <c r="K21" s="55"/>
      <c r="N21" s="20" t="s">
        <v>47</v>
      </c>
      <c r="O21" s="45">
        <v>0</v>
      </c>
      <c r="P21" s="21">
        <f>IF((O21*0.2)&gt;2,2,O21*0.2)</f>
        <v>0</v>
      </c>
      <c r="Q21" s="55"/>
    </row>
    <row r="22" spans="2:17" ht="15.75" thickBot="1">
      <c r="B22" s="31" t="s">
        <v>6</v>
      </c>
      <c r="C22" s="46">
        <v>0</v>
      </c>
      <c r="D22" s="14">
        <f>IF((C22*0.05)&gt;0.5,0.5,C22*0.05)</f>
        <v>0</v>
      </c>
      <c r="E22" s="56"/>
      <c r="I22" s="14"/>
      <c r="J22" s="14"/>
      <c r="K22" s="14"/>
      <c r="O22" s="14"/>
      <c r="P22" s="14"/>
      <c r="Q22" s="14"/>
    </row>
    <row r="23" spans="2:17" ht="16.5" thickBot="1">
      <c r="B23" s="32" t="s">
        <v>7</v>
      </c>
      <c r="C23" s="45">
        <v>0</v>
      </c>
      <c r="D23" s="21">
        <f>IF((C23*0.02)&gt;0.2,0.2,C23*0.02)</f>
        <v>0</v>
      </c>
      <c r="E23" s="55"/>
      <c r="H23" s="5" t="s">
        <v>3</v>
      </c>
      <c r="I23" s="6"/>
      <c r="J23" s="7"/>
      <c r="K23" s="8"/>
      <c r="N23" s="5" t="s">
        <v>3</v>
      </c>
      <c r="O23" s="6"/>
      <c r="P23" s="7"/>
      <c r="Q23" s="8"/>
    </row>
    <row r="24" spans="5:17" ht="15.75" thickBot="1">
      <c r="E24" s="33"/>
      <c r="H24" s="26" t="s">
        <v>39</v>
      </c>
      <c r="I24" s="44">
        <v>0</v>
      </c>
      <c r="J24" s="7">
        <f>IF((I24*0.75)&gt;1.5,1.5,I24*0.75)</f>
        <v>0</v>
      </c>
      <c r="K24" s="54">
        <f>J24+J25+J26+J27</f>
        <v>0</v>
      </c>
      <c r="N24" s="26" t="s">
        <v>39</v>
      </c>
      <c r="O24" s="44">
        <v>0</v>
      </c>
      <c r="P24" s="7">
        <f>IF((O24*0.75)&gt;1.5,1.5,O24*0.75)</f>
        <v>0</v>
      </c>
      <c r="Q24" s="54">
        <f>P24+P25+P26+P27</f>
        <v>0</v>
      </c>
    </row>
    <row r="25" spans="2:17" ht="16.5" thickBot="1">
      <c r="B25" s="34" t="s">
        <v>25</v>
      </c>
      <c r="C25" s="16"/>
      <c r="D25" s="11"/>
      <c r="E25" s="17"/>
      <c r="H25" s="31" t="s">
        <v>48</v>
      </c>
      <c r="I25" s="46">
        <v>0</v>
      </c>
      <c r="J25" s="14">
        <f>IF((I25*0.5)&gt;1.5,1.5,I25*0.5)</f>
        <v>0</v>
      </c>
      <c r="K25" s="56"/>
      <c r="N25" s="31" t="s">
        <v>48</v>
      </c>
      <c r="O25" s="46">
        <v>0</v>
      </c>
      <c r="P25" s="14">
        <f>IF((O25*0.5)&gt;1.5,1.5,O25*0.5)</f>
        <v>0</v>
      </c>
      <c r="Q25" s="56"/>
    </row>
    <row r="26" spans="2:17" ht="15">
      <c r="B26" s="30" t="s">
        <v>26</v>
      </c>
      <c r="C26" s="44">
        <v>0</v>
      </c>
      <c r="D26" s="7">
        <f>IF((C26*1.5)&gt;3,3,C26*1.5)</f>
        <v>0</v>
      </c>
      <c r="E26" s="54">
        <f>D26+D27+D28</f>
        <v>0</v>
      </c>
      <c r="H26" s="31" t="s">
        <v>6</v>
      </c>
      <c r="I26" s="46">
        <v>0</v>
      </c>
      <c r="J26" s="14">
        <f>IF((I26*0.4)&gt;1,1,I26*0.4)</f>
        <v>0</v>
      </c>
      <c r="K26" s="56"/>
      <c r="N26" s="31" t="s">
        <v>6</v>
      </c>
      <c r="O26" s="46">
        <v>0</v>
      </c>
      <c r="P26" s="14">
        <f>IF((O26*0.4)&gt;1,1,O26*0.4)</f>
        <v>0</v>
      </c>
      <c r="Q26" s="56"/>
    </row>
    <row r="27" spans="2:17" ht="15.75" thickBot="1">
      <c r="B27" s="31" t="s">
        <v>19</v>
      </c>
      <c r="C27" s="46">
        <v>0</v>
      </c>
      <c r="D27" s="14">
        <f>IF((C27*0.75)&gt;1.5,1.5,C27*0.75)</f>
        <v>0</v>
      </c>
      <c r="E27" s="56"/>
      <c r="H27" s="32" t="s">
        <v>7</v>
      </c>
      <c r="I27" s="45">
        <v>0</v>
      </c>
      <c r="J27" s="21">
        <f>IF((I27*0.3)&gt;1,1,I27*0.3)</f>
        <v>0</v>
      </c>
      <c r="K27" s="55"/>
      <c r="N27" s="32" t="s">
        <v>7</v>
      </c>
      <c r="O27" s="45">
        <v>0</v>
      </c>
      <c r="P27" s="21">
        <f>IF((O27*0.3)&gt;1,1,O27*0.3)</f>
        <v>0</v>
      </c>
      <c r="Q27" s="55"/>
    </row>
    <row r="28" spans="2:5" ht="15.75" thickBot="1">
      <c r="B28" s="32" t="s">
        <v>17</v>
      </c>
      <c r="C28" s="45">
        <v>0</v>
      </c>
      <c r="D28" s="21">
        <f>IF((C28*0.25)&gt;0.5,0.5,C28*0.25)</f>
        <v>0</v>
      </c>
      <c r="E28" s="55"/>
    </row>
    <row r="29" spans="8:17" ht="17.25" customHeight="1" thickBot="1">
      <c r="H29" s="34" t="s">
        <v>25</v>
      </c>
      <c r="I29" s="16"/>
      <c r="J29" s="11"/>
      <c r="K29" s="17"/>
      <c r="N29" s="34" t="s">
        <v>25</v>
      </c>
      <c r="O29" s="16"/>
      <c r="P29" s="11"/>
      <c r="Q29" s="17"/>
    </row>
    <row r="30" spans="2:17" ht="17.25" customHeight="1" thickBot="1">
      <c r="B30" s="34" t="s">
        <v>24</v>
      </c>
      <c r="C30" s="16"/>
      <c r="D30" s="11"/>
      <c r="E30" s="17"/>
      <c r="H30" s="35" t="s">
        <v>49</v>
      </c>
      <c r="I30" s="47">
        <v>0</v>
      </c>
      <c r="J30" s="11">
        <f>IF((I30*1.5)&gt;3,3,I30*1.5)</f>
        <v>0</v>
      </c>
      <c r="K30" s="36">
        <f>J30</f>
        <v>0</v>
      </c>
      <c r="N30" s="35" t="s">
        <v>49</v>
      </c>
      <c r="O30" s="47">
        <v>0</v>
      </c>
      <c r="P30" s="11">
        <f>IF((O30*1.5)&gt;3,3,O30*1.5)</f>
        <v>0</v>
      </c>
      <c r="Q30" s="36">
        <f>P30</f>
        <v>0</v>
      </c>
    </row>
    <row r="31" spans="2:5" ht="17.25" customHeight="1" thickBot="1">
      <c r="B31" s="19" t="s">
        <v>22</v>
      </c>
      <c r="C31" s="44">
        <v>0</v>
      </c>
      <c r="D31" s="7">
        <f>IF((C31*0.5)&gt;1,1,C31*0.5)</f>
        <v>0</v>
      </c>
      <c r="E31" s="54">
        <f>D31+D32+D33+D34</f>
        <v>0</v>
      </c>
    </row>
    <row r="32" spans="2:17" ht="17.25" customHeight="1" thickBot="1">
      <c r="B32" s="37" t="s">
        <v>23</v>
      </c>
      <c r="C32" s="46">
        <v>0</v>
      </c>
      <c r="D32" s="14">
        <f>IF((C32*0.25)&gt;0.75,0.75,C32*0.25)</f>
        <v>0</v>
      </c>
      <c r="E32" s="56"/>
      <c r="H32" s="34" t="s">
        <v>36</v>
      </c>
      <c r="I32" s="16"/>
      <c r="J32" s="11"/>
      <c r="K32" s="17"/>
      <c r="N32" s="34" t="s">
        <v>36</v>
      </c>
      <c r="O32" s="16"/>
      <c r="P32" s="11"/>
      <c r="Q32" s="17"/>
    </row>
    <row r="33" spans="2:17" ht="17.25" customHeight="1">
      <c r="B33" s="37" t="s">
        <v>15</v>
      </c>
      <c r="C33" s="46">
        <v>0</v>
      </c>
      <c r="D33" s="14">
        <f>IF((C33*0.15)&gt;0.75,0.75,C33*0.15)</f>
        <v>0</v>
      </c>
      <c r="E33" s="56"/>
      <c r="H33" s="19" t="s">
        <v>41</v>
      </c>
      <c r="I33" s="44">
        <v>0</v>
      </c>
      <c r="J33" s="7">
        <f>IF((I33*0.01)&gt;1,1,I33*0.01)</f>
        <v>0</v>
      </c>
      <c r="K33" s="54">
        <f>J33+J34</f>
        <v>0</v>
      </c>
      <c r="N33" s="19" t="s">
        <v>41</v>
      </c>
      <c r="O33" s="44">
        <v>0</v>
      </c>
      <c r="P33" s="7">
        <f>IF((O33*0.01)&gt;1,1,O33*0.01)</f>
        <v>0</v>
      </c>
      <c r="Q33" s="54">
        <f>P33+P34</f>
        <v>0</v>
      </c>
    </row>
    <row r="34" spans="2:17" ht="17.25" customHeight="1" thickBot="1">
      <c r="B34" s="20" t="s">
        <v>21</v>
      </c>
      <c r="C34" s="45">
        <v>0</v>
      </c>
      <c r="D34" s="21">
        <f>IF((C34*0.1)&gt;0.5,0.5,C34*0.1)</f>
        <v>0</v>
      </c>
      <c r="E34" s="55"/>
      <c r="H34" s="20" t="s">
        <v>50</v>
      </c>
      <c r="I34" s="45">
        <v>0</v>
      </c>
      <c r="J34" s="21">
        <f>IF((I34*0.5)&gt;1,1,I34*0.5)</f>
        <v>0</v>
      </c>
      <c r="K34" s="55"/>
      <c r="N34" s="20" t="s">
        <v>50</v>
      </c>
      <c r="O34" s="45">
        <v>0</v>
      </c>
      <c r="P34" s="21">
        <f>IF((O34*0.5)&gt;1,1,O34*0.5)</f>
        <v>0</v>
      </c>
      <c r="Q34" s="55"/>
    </row>
    <row r="35" ht="17.25" customHeight="1" thickBot="1"/>
    <row r="36" spans="2:17" ht="17.25" customHeight="1" thickBot="1">
      <c r="B36" s="34" t="s">
        <v>28</v>
      </c>
      <c r="C36" s="16"/>
      <c r="D36" s="11"/>
      <c r="E36" s="17"/>
      <c r="H36" s="38" t="s">
        <v>40</v>
      </c>
      <c r="I36" s="6"/>
      <c r="J36" s="7"/>
      <c r="K36" s="8"/>
      <c r="N36" s="38" t="s">
        <v>40</v>
      </c>
      <c r="O36" s="6"/>
      <c r="P36" s="7"/>
      <c r="Q36" s="8"/>
    </row>
    <row r="37" spans="2:17" ht="17.25" customHeight="1">
      <c r="B37" s="30" t="s">
        <v>5</v>
      </c>
      <c r="C37" s="44">
        <v>0</v>
      </c>
      <c r="D37" s="7">
        <f>IF((C37*0.5)&gt;1,1,C37*0.5)</f>
        <v>0</v>
      </c>
      <c r="E37" s="54">
        <f>D37+D38</f>
        <v>0</v>
      </c>
      <c r="H37" s="30" t="s">
        <v>44</v>
      </c>
      <c r="I37" s="44">
        <v>0</v>
      </c>
      <c r="J37" s="7">
        <f>IF((I37*0.5)&gt;1,1,I37*0.5)</f>
        <v>0</v>
      </c>
      <c r="K37" s="54">
        <f>J37+J38+J39+J40+J41</f>
        <v>0</v>
      </c>
      <c r="N37" s="30" t="s">
        <v>44</v>
      </c>
      <c r="O37" s="44">
        <v>0</v>
      </c>
      <c r="P37" s="7">
        <f>IF((O37*0.5)&gt;1,1,O37*0.5)</f>
        <v>0</v>
      </c>
      <c r="Q37" s="54">
        <f>P37+P38+P39+P40+P41</f>
        <v>0</v>
      </c>
    </row>
    <row r="38" spans="2:17" ht="17.25" customHeight="1" thickBot="1">
      <c r="B38" s="32" t="s">
        <v>4</v>
      </c>
      <c r="C38" s="45">
        <v>0</v>
      </c>
      <c r="D38" s="21">
        <f>IF((C38*0.1)&gt;1,1,C38*0.1)</f>
        <v>0</v>
      </c>
      <c r="E38" s="55"/>
      <c r="H38" s="31" t="s">
        <v>52</v>
      </c>
      <c r="I38" s="46">
        <v>0</v>
      </c>
      <c r="J38" s="14">
        <f>IF((I38*0.15)&gt;0.3,0.3,I38*0.15)</f>
        <v>0</v>
      </c>
      <c r="K38" s="56"/>
      <c r="N38" s="31" t="s">
        <v>52</v>
      </c>
      <c r="O38" s="46">
        <v>0</v>
      </c>
      <c r="P38" s="14">
        <f>IF((O38*0.15)&gt;0.3,0.3,O38*0.15)</f>
        <v>0</v>
      </c>
      <c r="Q38" s="56"/>
    </row>
    <row r="39" spans="8:17" ht="17.25" customHeight="1" thickBot="1">
      <c r="H39" s="31" t="s">
        <v>37</v>
      </c>
      <c r="I39" s="46">
        <v>0</v>
      </c>
      <c r="J39" s="14">
        <f>IF((I39*0.03)&gt;0.3,0.3,I39*0.03)</f>
        <v>0</v>
      </c>
      <c r="K39" s="56"/>
      <c r="N39" s="31" t="s">
        <v>37</v>
      </c>
      <c r="O39" s="46">
        <v>0</v>
      </c>
      <c r="P39" s="14">
        <f>IF((O39*0.03)&gt;0.3,0.3,O39*0.03)</f>
        <v>0</v>
      </c>
      <c r="Q39" s="56"/>
    </row>
    <row r="40" spans="2:17" ht="17.25" customHeight="1" thickBot="1">
      <c r="B40" s="34" t="s">
        <v>29</v>
      </c>
      <c r="C40" s="16"/>
      <c r="D40" s="11"/>
      <c r="E40" s="17"/>
      <c r="H40" s="31" t="s">
        <v>42</v>
      </c>
      <c r="I40" s="46">
        <v>0</v>
      </c>
      <c r="J40" s="14">
        <f>IF((I40*0.2)&gt;0.6,0.6,I40*0.2)</f>
        <v>0</v>
      </c>
      <c r="K40" s="56"/>
      <c r="N40" s="31" t="s">
        <v>42</v>
      </c>
      <c r="O40" s="46">
        <v>0</v>
      </c>
      <c r="P40" s="14">
        <f>IF((O40*0.2)&gt;0.6,0.6,O40*0.2)</f>
        <v>0</v>
      </c>
      <c r="Q40" s="56"/>
    </row>
    <row r="41" spans="2:17" ht="17.25" customHeight="1" thickBot="1">
      <c r="B41" s="30" t="s">
        <v>33</v>
      </c>
      <c r="C41" s="44">
        <v>0</v>
      </c>
      <c r="D41" s="7">
        <f>IF((C41*0.35)&gt;0.7,0.7,C41*0.35)</f>
        <v>0</v>
      </c>
      <c r="E41" s="54">
        <f>D41+D42+D43</f>
        <v>0</v>
      </c>
      <c r="H41" s="32" t="s">
        <v>38</v>
      </c>
      <c r="I41" s="45">
        <v>0</v>
      </c>
      <c r="J41" s="21">
        <f>IF((I41*0.4)&gt;0.8,0.8,I41*0.4)</f>
        <v>0</v>
      </c>
      <c r="K41" s="55"/>
      <c r="N41" s="32" t="s">
        <v>38</v>
      </c>
      <c r="O41" s="45">
        <v>0</v>
      </c>
      <c r="P41" s="21">
        <f>IF((O41*0.4)&gt;0.8,0.8,O41*0.4)</f>
        <v>0</v>
      </c>
      <c r="Q41" s="55"/>
    </row>
    <row r="42" spans="2:5" ht="15">
      <c r="B42" s="31" t="s">
        <v>30</v>
      </c>
      <c r="C42" s="46">
        <v>0</v>
      </c>
      <c r="D42" s="14">
        <f>IF((C42*0.2)&gt;0.55,0.55,C42*0.2)</f>
        <v>0</v>
      </c>
      <c r="E42" s="56"/>
    </row>
    <row r="43" spans="2:5" ht="15.75" thickBot="1">
      <c r="B43" s="32" t="s">
        <v>15</v>
      </c>
      <c r="C43" s="45">
        <v>0</v>
      </c>
      <c r="D43" s="21">
        <f>IF((C43*0.15)&gt;0.75,0.75,C43*0.15)</f>
        <v>0</v>
      </c>
      <c r="E43" s="55"/>
    </row>
    <row r="44" spans="8:17" ht="17.25" customHeight="1" thickBot="1">
      <c r="H44" s="39"/>
      <c r="I44" s="39"/>
      <c r="J44" s="39"/>
      <c r="K44" s="39"/>
      <c r="N44" s="39"/>
      <c r="O44" s="39"/>
      <c r="P44" s="39"/>
      <c r="Q44" s="39"/>
    </row>
    <row r="45" spans="2:17" ht="24" thickBot="1">
      <c r="B45" s="57" t="s">
        <v>31</v>
      </c>
      <c r="C45" s="58"/>
      <c r="D45" s="59">
        <f>E11+E14+E18+E21+E26+E31+E37+E41</f>
        <v>2</v>
      </c>
      <c r="E45" s="60"/>
      <c r="H45" s="57" t="s">
        <v>53</v>
      </c>
      <c r="I45" s="58"/>
      <c r="J45" s="59">
        <f>K14+K17+K20+K24+K30+K33+K37</f>
        <v>0</v>
      </c>
      <c r="K45" s="60"/>
      <c r="N45" s="57" t="s">
        <v>53</v>
      </c>
      <c r="O45" s="58"/>
      <c r="P45" s="59">
        <f>Q14+Q17+Q20+Q24+Q30+Q33+Q37</f>
        <v>0</v>
      </c>
      <c r="Q45" s="60"/>
    </row>
    <row r="46" spans="2:5" ht="23.25">
      <c r="B46" s="40"/>
      <c r="C46" s="40"/>
      <c r="D46" s="41"/>
      <c r="E46" s="41"/>
    </row>
    <row r="47" spans="2:17" ht="17.25" customHeight="1">
      <c r="B47" s="61" t="s">
        <v>56</v>
      </c>
      <c r="C47" s="61"/>
      <c r="D47" s="61"/>
      <c r="E47" s="61"/>
      <c r="H47" s="61" t="s">
        <v>56</v>
      </c>
      <c r="I47" s="61"/>
      <c r="J47" s="61"/>
      <c r="K47" s="61"/>
      <c r="N47" s="61" t="s">
        <v>56</v>
      </c>
      <c r="O47" s="61"/>
      <c r="P47" s="61"/>
      <c r="Q47" s="61"/>
    </row>
    <row r="48" spans="2:17" ht="17.25" customHeight="1">
      <c r="B48" s="61"/>
      <c r="C48" s="61"/>
      <c r="D48" s="61"/>
      <c r="E48" s="61"/>
      <c r="H48" s="61"/>
      <c r="I48" s="61"/>
      <c r="J48" s="61"/>
      <c r="K48" s="61"/>
      <c r="N48" s="61"/>
      <c r="O48" s="61"/>
      <c r="P48" s="61"/>
      <c r="Q48" s="61"/>
    </row>
    <row r="49" spans="2:5" s="3" customFormat="1" ht="17.25" customHeight="1">
      <c r="B49" s="53"/>
      <c r="C49" s="53"/>
      <c r="D49" s="53"/>
      <c r="E49" s="53"/>
    </row>
    <row r="50" spans="2:5" s="3" customFormat="1" ht="17.25" customHeight="1">
      <c r="B50" s="53"/>
      <c r="C50" s="53"/>
      <c r="D50" s="53"/>
      <c r="E50" s="53"/>
    </row>
    <row r="51" spans="2:5" s="3" customFormat="1" ht="17.25" customHeight="1">
      <c r="B51" s="53"/>
      <c r="C51" s="53"/>
      <c r="D51" s="53"/>
      <c r="E51" s="53"/>
    </row>
    <row r="52" s="3" customFormat="1" ht="16.5" customHeight="1"/>
    <row r="53" spans="2:5" ht="16.5" customHeight="1">
      <c r="B53" s="73"/>
      <c r="C53" s="73"/>
      <c r="D53" s="73"/>
      <c r="E53" s="73"/>
    </row>
    <row r="54" spans="2:5" ht="26.25" customHeight="1">
      <c r="B54" s="74"/>
      <c r="C54" s="74"/>
      <c r="D54" s="74"/>
      <c r="E54" s="74"/>
    </row>
    <row r="55" ht="26.25" customHeight="1">
      <c r="B55" s="42"/>
    </row>
    <row r="56" ht="26.25" customHeight="1"/>
    <row r="57" ht="17.25" customHeight="1"/>
    <row r="58" ht="17.25" customHeight="1"/>
  </sheetData>
  <sheetProtection password="C0A5" sheet="1" formatCells="0" formatColumns="0" formatRows="0" insertColumns="0" insertRows="0" insertHyperlinks="0" deleteColumns="0" deleteRows="0" sort="0" autoFilter="0" pivotTables="0"/>
  <mergeCells count="39">
    <mergeCell ref="N11:O11"/>
    <mergeCell ref="Q24:Q27"/>
    <mergeCell ref="Q33:Q34"/>
    <mergeCell ref="Q37:Q41"/>
    <mergeCell ref="N45:O45"/>
    <mergeCell ref="P45:Q45"/>
    <mergeCell ref="B54:E54"/>
    <mergeCell ref="D45:E45"/>
    <mergeCell ref="B45:C45"/>
    <mergeCell ref="B47:E48"/>
    <mergeCell ref="N2:Q2"/>
    <mergeCell ref="N5:Q6"/>
    <mergeCell ref="N7:Q8"/>
    <mergeCell ref="Q20:Q21"/>
    <mergeCell ref="N10:O10"/>
    <mergeCell ref="N47:Q48"/>
    <mergeCell ref="H10:I10"/>
    <mergeCell ref="E14:E15"/>
    <mergeCell ref="E21:E23"/>
    <mergeCell ref="E26:E28"/>
    <mergeCell ref="E31:E34"/>
    <mergeCell ref="B53:E53"/>
    <mergeCell ref="H11:I11"/>
    <mergeCell ref="H47:K48"/>
    <mergeCell ref="E37:E38"/>
    <mergeCell ref="E41:E43"/>
    <mergeCell ref="H2:K2"/>
    <mergeCell ref="H5:K6"/>
    <mergeCell ref="H7:K8"/>
    <mergeCell ref="E18:E20"/>
    <mergeCell ref="B2:E2"/>
    <mergeCell ref="B5:E6"/>
    <mergeCell ref="B7:E8"/>
    <mergeCell ref="K20:K21"/>
    <mergeCell ref="K24:K27"/>
    <mergeCell ref="K33:K34"/>
    <mergeCell ref="K37:K41"/>
    <mergeCell ref="H45:I45"/>
    <mergeCell ref="J45:K45"/>
  </mergeCells>
  <dataValidations count="1">
    <dataValidation type="list" allowBlank="1" showInputMessage="1" showErrorMessage="1" sqref="B11">
      <formula1>$A$11:$A$15</formula1>
    </dataValidation>
  </dataValidations>
  <printOptions/>
  <pageMargins left="0.787401575" right="0.787401575" top="0.59" bottom="0.67" header="0.4" footer="0.492125985"/>
  <pageSetup orientation="portrait" paperSize="9" scale="74" r:id="rId2"/>
  <rowBreaks count="1" manualBreakCount="1">
    <brk id="52" max="5" man="1"/>
  </rowBreaks>
  <colBreaks count="1" manualBreakCount="1">
    <brk id="12" max="5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2012-07-25T20:39:53Z</cp:lastPrinted>
  <dcterms:created xsi:type="dcterms:W3CDTF">2010-03-23T00:36:02Z</dcterms:created>
  <dcterms:modified xsi:type="dcterms:W3CDTF">2012-07-28T01:37:59Z</dcterms:modified>
  <cp:category/>
  <cp:version/>
  <cp:contentType/>
  <cp:contentStatus/>
</cp:coreProperties>
</file>